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5" rupBuild="186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nte_yn3k93s\Desktop\001.TRANSPARENCIA E INFORMACIÓN\000002 TABLAS BOLSA DE EMPLEO\TABLAS BOLSA DE EMPLEO 2017\"/>
    </mc:Choice>
  </mc:AlternateContent>
  <bookViews>
    <workbookView xWindow="0" yWindow="0" windowWidth="15345" windowHeight="4455" xr2:uid="{00000000-000D-0000-FFFF-FFFF00000000}"/>
  </bookViews>
  <sheets>
    <sheet name="NOV. 17" sheetId="35" r:id="rId1"/>
  </sheets>
  <calcPr calcId="171027"/>
</workbook>
</file>

<file path=xl/calcChain.xml><?xml version="1.0" encoding="utf-8"?>
<calcChain xmlns="http://schemas.openxmlformats.org/spreadsheetml/2006/main">
  <c r="C7" i="35" l="1"/>
  <c r="C69" i="35"/>
  <c r="D77" i="35"/>
  <c r="D102" i="35" l="1"/>
  <c r="D70" i="35"/>
  <c r="C70" i="35"/>
  <c r="D59" i="35"/>
  <c r="C59" i="35"/>
  <c r="D58" i="35"/>
  <c r="C58" i="35"/>
  <c r="D57" i="35"/>
  <c r="C57" i="35"/>
  <c r="D56" i="35"/>
  <c r="C56" i="35"/>
  <c r="D55" i="35"/>
  <c r="C55" i="35"/>
  <c r="D54" i="35"/>
  <c r="C54" i="35"/>
  <c r="C63" i="35" s="1"/>
  <c r="D49" i="35"/>
  <c r="C49" i="35"/>
  <c r="D48" i="35"/>
  <c r="C48" i="35"/>
  <c r="C50" i="35" s="1"/>
  <c r="D45" i="35"/>
  <c r="C45" i="35"/>
  <c r="D33" i="35"/>
  <c r="C33" i="35"/>
  <c r="D32" i="35"/>
  <c r="C32" i="35"/>
  <c r="D31" i="35"/>
  <c r="C31" i="35"/>
  <c r="C30" i="35"/>
  <c r="D29" i="35"/>
  <c r="C29" i="35"/>
  <c r="D28" i="35"/>
  <c r="C28" i="35"/>
  <c r="D27" i="35"/>
  <c r="C27" i="35"/>
  <c r="D26" i="35"/>
  <c r="C26" i="35"/>
  <c r="C35" i="35" s="1"/>
  <c r="D13" i="35"/>
  <c r="D21" i="35" s="1"/>
  <c r="C13" i="35"/>
  <c r="C21" i="35" s="1"/>
  <c r="D9" i="35"/>
  <c r="C9" i="35"/>
  <c r="D50" i="35" l="1"/>
  <c r="D63" i="35"/>
  <c r="D35" i="35"/>
</calcChain>
</file>

<file path=xl/sharedStrings.xml><?xml version="1.0" encoding="utf-8"?>
<sst xmlns="http://schemas.openxmlformats.org/spreadsheetml/2006/main" count="91" uniqueCount="66">
  <si>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</si>
  <si>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DIRECCION DE EMPLEO Y DESARROLLO EMPRESARIAL</t>
  </si>
  <si>
    <t>NOMBRE</t>
  </si>
  <si>
    <t>COLOCADOS</t>
  </si>
  <si>
    <t>Nuevo Ingreso</t>
  </si>
  <si>
    <t>Reeingreso</t>
  </si>
  <si>
    <t>CIAC</t>
  </si>
  <si>
    <t>Alcalde</t>
  </si>
  <si>
    <t>Diputados</t>
  </si>
  <si>
    <t>TOTAL</t>
  </si>
  <si>
    <t>MUNICPIO</t>
  </si>
  <si>
    <t>Monterrey</t>
  </si>
  <si>
    <t>Guadalupe</t>
  </si>
  <si>
    <t>San Nicolas</t>
  </si>
  <si>
    <t>Santa Catarina</t>
  </si>
  <si>
    <t>San Pedro</t>
  </si>
  <si>
    <t xml:space="preserve">Escobedo </t>
  </si>
  <si>
    <t>Apodaca</t>
  </si>
  <si>
    <t>Otros</t>
  </si>
  <si>
    <t>Dulce Medina</t>
  </si>
  <si>
    <t>MASCULINO</t>
  </si>
  <si>
    <t>FEMENINO</t>
  </si>
  <si>
    <t>RANGO DE EDAD</t>
  </si>
  <si>
    <t>16-17</t>
  </si>
  <si>
    <t>18-20</t>
  </si>
  <si>
    <t>21-30</t>
  </si>
  <si>
    <t>31-40</t>
  </si>
  <si>
    <t>41-50</t>
  </si>
  <si>
    <t>51-60</t>
  </si>
  <si>
    <t>61-70</t>
  </si>
  <si>
    <t>70 o mas</t>
  </si>
  <si>
    <t>Gabriela Guzmán</t>
  </si>
  <si>
    <t>EMPRESAS</t>
  </si>
  <si>
    <t>CIUDADANOS</t>
  </si>
  <si>
    <t xml:space="preserve">Empresas </t>
  </si>
  <si>
    <r>
      <rPr>
        <b/>
        <sz val="12"/>
        <rFont val="Arial"/>
        <family val="2"/>
      </rPr>
      <t>*</t>
    </r>
    <r>
      <rPr>
        <b/>
        <sz val="10"/>
        <rFont val="Arial"/>
        <family val="2"/>
      </rPr>
      <t xml:space="preserve"> Varios</t>
    </r>
  </si>
  <si>
    <r>
      <rPr>
        <b/>
        <sz val="14"/>
        <rFont val="Arial"/>
        <family val="2"/>
      </rPr>
      <t>*</t>
    </r>
    <r>
      <rPr>
        <sz val="10"/>
        <rFont val="Arial"/>
        <family val="2"/>
      </rPr>
      <t xml:space="preserve"> Son ciudadanos que no registraron su edad.</t>
    </r>
  </si>
  <si>
    <t>EVENTOS DE EMPLEO</t>
  </si>
  <si>
    <t>SOLICITUDES</t>
  </si>
  <si>
    <t>SOLICITUDES Y COLOCADOS POR ENVIO</t>
  </si>
  <si>
    <t>COLOCADOS DE SOLICITUDES POR MUNICPIO</t>
  </si>
  <si>
    <t>SOLICITUDES Y COLOCADOS PERSONAL DE EMPLEO</t>
  </si>
  <si>
    <t>SOLICITUDES Y COLOCADOS POR SEXO</t>
  </si>
  <si>
    <t>SOLICITUDES Y COLOCADOS POR EDAD</t>
  </si>
  <si>
    <t>Ciudadanos (P. Tucán)</t>
  </si>
  <si>
    <t>Ciudadanos (P. Aztlán)</t>
  </si>
  <si>
    <t>Ciudadanos (G.S)</t>
  </si>
  <si>
    <t>* Varios</t>
  </si>
  <si>
    <t>Brigada</t>
  </si>
  <si>
    <t xml:space="preserve">COLOCADOS DE BRIGADAS </t>
  </si>
  <si>
    <r>
      <rPr>
        <b/>
        <sz val="14"/>
        <rFont val="Arial"/>
        <family val="2"/>
      </rPr>
      <t>*</t>
    </r>
    <r>
      <rPr>
        <sz val="10"/>
        <rFont val="Arial"/>
        <family val="2"/>
      </rPr>
      <t xml:space="preserve"> Son ciudadanos que no registraron su municipio</t>
    </r>
  </si>
  <si>
    <t>Personas con discapacidad</t>
  </si>
  <si>
    <t xml:space="preserve">SECRETARIA DE DESARROLLO ECONÓMICO </t>
  </si>
  <si>
    <t>BRIGADA P. AZTLÁN</t>
  </si>
  <si>
    <t>BRIGADA COL. NOGALES DE LA SIERRA</t>
  </si>
  <si>
    <t>BRIGADAS Y FERIA DE EMPLEO</t>
  </si>
  <si>
    <t>FERIA DE EMPLEO (PLANTA BAJA DE PALACIO MUNICIPAL)</t>
  </si>
  <si>
    <t>BARRIO DE MI CORAZÓN (COL. ALIANZA)</t>
  </si>
  <si>
    <t>EST. DE FARMACIAS BENAVIDES</t>
  </si>
  <si>
    <t>FERIA DE EMPLEO (BAJOS DE PALACIO)</t>
  </si>
  <si>
    <t>FERIA DE PREVENCIÓN SOCIAL</t>
  </si>
  <si>
    <t>BRIGADA LOWE´S</t>
  </si>
  <si>
    <t>INDICADORES DE BOLSA DE EMPLEO NOVIEMBRE 2017</t>
  </si>
  <si>
    <t>BARRIO DE MI CORAZÓN (COL. CEDROS)</t>
  </si>
  <si>
    <t>BARRIO DE MI CORAZÓN (COL. CANTERAS)</t>
  </si>
  <si>
    <t>BARRIO DE MI CORAZÓN (COL. BUENOS AIRES)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</si>
</sst>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7"/>
      <name val="Arial"/>
      <family val="2"/>
    </font>
    <font>
      <b/>
      <sz val="10"/>
      <color indexed="9"/>
      <name val="Arial"/>
      <family val="2"/>
    </font>
    <font>
      <sz val="10"/>
      <name val="Arial"/>
      <family val="2"/>
    </font>
    <font>
      <b/>
      <sz val="11"/>
      <color theme="0"/>
      <name val="Calibri"/>
      <family val="2"/>
      <scheme val="minor"/>
    </font>
    <font>
      <b/>
      <sz val="12"/>
      <name val="Arial"/>
      <family val="2"/>
    </font>
    <font>
      <b/>
      <sz val="14"/>
      <name val="Arial"/>
      <family val="2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1" fillId="0" borderId="0"/>
    <xf numFmtId="0" fontId="6" fillId="0" borderId="0"/>
    <xf numFmtId="0" fontId="1" fillId="0" borderId="0"/>
    <xf numFmtId="0" fontId="1" fillId="0" borderId="0"/>
  </cellStyleXfs>
  <cellXfs count="134">
    <xf numFmtId="0" fontId="0" fillId="0" borderId="0" xfId="0"/>
    <xf numFmtId="0" fontId="4" fillId="2" borderId="1" xfId="2" applyFont="1" applyFill="1" applyBorder="1" applyAlignment="1">
      <alignment horizontal="center"/>
    </xf>
    <xf numFmtId="17" fontId="4" fillId="2" borderId="2" xfId="2" applyNumberFormat="1" applyFont="1" applyFill="1" applyBorder="1" applyAlignment="1">
      <alignment horizontal="center"/>
    </xf>
    <xf numFmtId="0" fontId="4" fillId="2" borderId="3" xfId="2" applyFont="1" applyFill="1" applyBorder="1" applyAlignment="1">
      <alignment horizontal="center"/>
    </xf>
    <xf numFmtId="0" fontId="6" fillId="0" borderId="0" xfId="2"/>
    <xf numFmtId="0" fontId="2" fillId="0" borderId="4" xfId="2" applyFont="1" applyFill="1" applyBorder="1" applyAlignment="1">
      <alignment vertical="center"/>
    </xf>
    <xf numFmtId="0" fontId="6" fillId="0" borderId="0" xfId="2" applyBorder="1"/>
    <xf numFmtId="0" fontId="2" fillId="0" borderId="10" xfId="2" applyFont="1" applyFill="1" applyBorder="1" applyAlignment="1">
      <alignment vertical="center"/>
    </xf>
    <xf numFmtId="0" fontId="2" fillId="2" borderId="14" xfId="2" applyFont="1" applyFill="1" applyBorder="1" applyAlignment="1">
      <alignment horizontal="center"/>
    </xf>
    <xf numFmtId="0" fontId="2" fillId="2" borderId="15" xfId="2" applyFont="1" applyFill="1" applyBorder="1" applyAlignment="1">
      <alignment horizontal="center"/>
    </xf>
    <xf numFmtId="0" fontId="5" fillId="0" borderId="0" xfId="2" applyFont="1" applyFill="1" applyBorder="1" applyAlignment="1"/>
    <xf numFmtId="0" fontId="5" fillId="0" borderId="0" xfId="2" applyFont="1" applyFill="1" applyBorder="1" applyAlignment="1">
      <alignment horizontal="center"/>
    </xf>
    <xf numFmtId="0" fontId="2" fillId="0" borderId="19" xfId="2" applyFont="1" applyFill="1" applyBorder="1" applyAlignment="1"/>
    <xf numFmtId="0" fontId="2" fillId="0" borderId="7" xfId="2" applyFont="1" applyFill="1" applyBorder="1" applyAlignment="1"/>
    <xf numFmtId="17" fontId="2" fillId="2" borderId="17" xfId="2" applyNumberFormat="1" applyFont="1" applyFill="1" applyBorder="1" applyAlignment="1">
      <alignment horizontal="center"/>
    </xf>
    <xf numFmtId="0" fontId="2" fillId="2" borderId="13" xfId="2" applyFont="1" applyFill="1" applyBorder="1" applyAlignment="1"/>
    <xf numFmtId="0" fontId="2" fillId="2" borderId="22" xfId="2" applyFont="1" applyFill="1" applyBorder="1" applyAlignment="1">
      <alignment horizontal="center"/>
    </xf>
    <xf numFmtId="0" fontId="2" fillId="0" borderId="4" xfId="2" applyFont="1" applyFill="1" applyBorder="1" applyAlignment="1">
      <alignment horizontal="center" vertical="center"/>
    </xf>
    <xf numFmtId="0" fontId="2" fillId="0" borderId="7" xfId="2" applyFont="1" applyFill="1" applyBorder="1" applyAlignment="1">
      <alignment horizontal="center" vertical="center"/>
    </xf>
    <xf numFmtId="0" fontId="2" fillId="0" borderId="10" xfId="2" applyFont="1" applyFill="1" applyBorder="1" applyAlignment="1">
      <alignment horizontal="center" vertical="center"/>
    </xf>
    <xf numFmtId="0" fontId="2" fillId="2" borderId="3" xfId="2" applyFont="1" applyFill="1" applyBorder="1" applyAlignment="1">
      <alignment horizontal="center"/>
    </xf>
    <xf numFmtId="0" fontId="2" fillId="4" borderId="30" xfId="1" applyFont="1" applyFill="1" applyBorder="1" applyAlignment="1">
      <alignment horizontal="center"/>
    </xf>
    <xf numFmtId="0" fontId="2" fillId="0" borderId="30" xfId="1" applyFont="1" applyBorder="1" applyAlignment="1">
      <alignment horizontal="center"/>
    </xf>
    <xf numFmtId="0" fontId="5" fillId="5" borderId="27" xfId="2" applyFont="1" applyFill="1" applyBorder="1" applyAlignment="1">
      <alignment horizontal="center"/>
    </xf>
    <xf numFmtId="17" fontId="5" fillId="5" borderId="28" xfId="2" applyNumberFormat="1" applyFont="1" applyFill="1" applyBorder="1" applyAlignment="1">
      <alignment horizontal="center"/>
    </xf>
    <xf numFmtId="0" fontId="5" fillId="5" borderId="22" xfId="2" applyFont="1" applyFill="1" applyBorder="1" applyAlignment="1">
      <alignment horizontal="center"/>
    </xf>
    <xf numFmtId="0" fontId="5" fillId="5" borderId="1" xfId="2" applyFont="1" applyFill="1" applyBorder="1" applyAlignment="1"/>
    <xf numFmtId="0" fontId="5" fillId="5" borderId="29" xfId="2" applyFont="1" applyFill="1" applyBorder="1" applyAlignment="1">
      <alignment horizontal="center"/>
    </xf>
    <xf numFmtId="0" fontId="5" fillId="5" borderId="3" xfId="2" applyFont="1" applyFill="1" applyBorder="1" applyAlignment="1">
      <alignment horizontal="center"/>
    </xf>
    <xf numFmtId="0" fontId="2" fillId="2" borderId="1" xfId="2" applyFont="1" applyFill="1" applyBorder="1" applyAlignment="1">
      <alignment horizontal="center"/>
    </xf>
    <xf numFmtId="0" fontId="2" fillId="2" borderId="29" xfId="2" applyFont="1" applyFill="1" applyBorder="1" applyAlignment="1">
      <alignment horizontal="center"/>
    </xf>
    <xf numFmtId="0" fontId="0" fillId="0" borderId="0" xfId="0" applyBorder="1"/>
    <xf numFmtId="0" fontId="1" fillId="0" borderId="0" xfId="2" applyFont="1" applyBorder="1"/>
    <xf numFmtId="0" fontId="0" fillId="0" borderId="47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5" borderId="44" xfId="0" applyFill="1" applyBorder="1" applyAlignment="1">
      <alignment horizontal="center"/>
    </xf>
    <xf numFmtId="0" fontId="0" fillId="5" borderId="45" xfId="0" applyFill="1" applyBorder="1" applyAlignment="1">
      <alignment horizontal="center"/>
    </xf>
    <xf numFmtId="0" fontId="7" fillId="7" borderId="39" xfId="0" applyFont="1" applyFill="1" applyBorder="1"/>
    <xf numFmtId="0" fontId="11" fillId="6" borderId="37" xfId="0" applyFont="1" applyFill="1" applyBorder="1"/>
    <xf numFmtId="0" fontId="11" fillId="6" borderId="46" xfId="0" applyFont="1" applyFill="1" applyBorder="1"/>
    <xf numFmtId="0" fontId="2" fillId="0" borderId="0" xfId="2" applyFont="1" applyFill="1" applyBorder="1" applyAlignment="1">
      <alignment horizontal="center"/>
    </xf>
    <xf numFmtId="0" fontId="1" fillId="0" borderId="0" xfId="2" applyFont="1"/>
    <xf numFmtId="0" fontId="7" fillId="7" borderId="42" xfId="0" applyFont="1" applyFill="1" applyBorder="1" applyAlignment="1">
      <alignment horizontal="center"/>
    </xf>
    <xf numFmtId="0" fontId="0" fillId="0" borderId="43" xfId="0" applyBorder="1" applyAlignment="1">
      <alignment horizontal="center"/>
    </xf>
    <xf numFmtId="0" fontId="0" fillId="0" borderId="38" xfId="0" applyBorder="1" applyAlignment="1">
      <alignment horizontal="center"/>
    </xf>
    <xf numFmtId="0" fontId="0" fillId="0" borderId="41" xfId="0" applyBorder="1" applyAlignment="1">
      <alignment horizontal="center"/>
    </xf>
    <xf numFmtId="0" fontId="7" fillId="7" borderId="40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10" fillId="0" borderId="0" xfId="0" applyFont="1"/>
    <xf numFmtId="14" fontId="12" fillId="0" borderId="0" xfId="0" applyNumberFormat="1" applyFont="1" applyAlignment="1"/>
    <xf numFmtId="0" fontId="0" fillId="0" borderId="14" xfId="0" applyBorder="1" applyAlignment="1">
      <alignment horizontal="center"/>
    </xf>
    <xf numFmtId="14" fontId="0" fillId="0" borderId="0" xfId="0" applyNumberFormat="1"/>
    <xf numFmtId="0" fontId="0" fillId="0" borderId="0" xfId="0" applyAlignment="1">
      <alignment horizontal="left"/>
    </xf>
    <xf numFmtId="14" fontId="10" fillId="0" borderId="0" xfId="0" applyNumberFormat="1" applyFont="1"/>
    <xf numFmtId="0" fontId="0" fillId="0" borderId="49" xfId="0" applyBorder="1" applyAlignment="1">
      <alignment horizontal="center"/>
    </xf>
    <xf numFmtId="0" fontId="0" fillId="5" borderId="50" xfId="0" applyFill="1" applyBorder="1" applyAlignment="1">
      <alignment horizontal="center"/>
    </xf>
    <xf numFmtId="0" fontId="0" fillId="5" borderId="51" xfId="0" applyFill="1" applyBorder="1" applyAlignment="1">
      <alignment horizontal="center"/>
    </xf>
    <xf numFmtId="0" fontId="2" fillId="0" borderId="46" xfId="2" applyFont="1" applyFill="1" applyBorder="1" applyAlignment="1"/>
    <xf numFmtId="0" fontId="2" fillId="0" borderId="39" xfId="2" applyFont="1" applyFill="1" applyBorder="1" applyAlignment="1"/>
    <xf numFmtId="0" fontId="2" fillId="3" borderId="37" xfId="2" applyFont="1" applyFill="1" applyBorder="1" applyAlignment="1">
      <alignment vertical="center"/>
    </xf>
    <xf numFmtId="0" fontId="2" fillId="4" borderId="46" xfId="1" applyFont="1" applyFill="1" applyBorder="1"/>
    <xf numFmtId="0" fontId="2" fillId="3" borderId="46" xfId="2" applyFont="1" applyFill="1" applyBorder="1" applyAlignment="1">
      <alignment vertical="center"/>
    </xf>
    <xf numFmtId="0" fontId="2" fillId="4" borderId="41" xfId="1" applyFont="1" applyFill="1" applyBorder="1" applyAlignment="1">
      <alignment horizontal="center"/>
    </xf>
    <xf numFmtId="0" fontId="2" fillId="4" borderId="39" xfId="1" applyFont="1" applyFill="1" applyBorder="1"/>
    <xf numFmtId="0" fontId="2" fillId="4" borderId="40" xfId="1" applyFont="1" applyFill="1" applyBorder="1" applyAlignment="1">
      <alignment horizontal="center"/>
    </xf>
    <xf numFmtId="0" fontId="2" fillId="0" borderId="37" xfId="2" applyFont="1" applyFill="1" applyBorder="1" applyAlignment="1">
      <alignment vertical="center"/>
    </xf>
    <xf numFmtId="0" fontId="2" fillId="0" borderId="46" xfId="2" applyFont="1" applyFill="1" applyBorder="1" applyAlignment="1">
      <alignment vertical="center"/>
    </xf>
    <xf numFmtId="0" fontId="2" fillId="0" borderId="39" xfId="2" applyFont="1" applyFill="1" applyBorder="1" applyAlignment="1">
      <alignment vertical="center"/>
    </xf>
    <xf numFmtId="0" fontId="6" fillId="0" borderId="0" xfId="2" applyAlignment="1">
      <alignment horizontal="center"/>
    </xf>
    <xf numFmtId="0" fontId="0" fillId="0" borderId="0" xfId="0" applyBorder="1" applyAlignment="1">
      <alignment horizontal="center"/>
    </xf>
    <xf numFmtId="0" fontId="0" fillId="5" borderId="29" xfId="0" applyFill="1" applyBorder="1" applyAlignment="1">
      <alignment horizontal="center"/>
    </xf>
    <xf numFmtId="0" fontId="13" fillId="6" borderId="46" xfId="0" applyFont="1" applyFill="1" applyBorder="1"/>
    <xf numFmtId="14" fontId="12" fillId="8" borderId="37" xfId="0" applyNumberFormat="1" applyFont="1" applyFill="1" applyBorder="1" applyAlignment="1">
      <alignment horizontal="center"/>
    </xf>
    <xf numFmtId="0" fontId="10" fillId="8" borderId="43" xfId="0" applyFont="1" applyFill="1" applyBorder="1"/>
    <xf numFmtId="14" fontId="12" fillId="8" borderId="46" xfId="0" applyNumberFormat="1" applyFont="1" applyFill="1" applyBorder="1" applyAlignment="1">
      <alignment horizontal="center"/>
    </xf>
    <xf numFmtId="0" fontId="10" fillId="8" borderId="30" xfId="0" applyFont="1" applyFill="1" applyBorder="1"/>
    <xf numFmtId="0" fontId="0" fillId="8" borderId="41" xfId="0" applyFill="1" applyBorder="1" applyAlignment="1">
      <alignment horizontal="center"/>
    </xf>
    <xf numFmtId="0" fontId="12" fillId="0" borderId="0" xfId="0" applyFont="1"/>
    <xf numFmtId="14" fontId="12" fillId="8" borderId="39" xfId="0" applyNumberFormat="1" applyFont="1" applyFill="1" applyBorder="1" applyAlignment="1">
      <alignment horizontal="center"/>
    </xf>
    <xf numFmtId="0" fontId="10" fillId="8" borderId="42" xfId="0" applyFont="1" applyFill="1" applyBorder="1"/>
    <xf numFmtId="0" fontId="0" fillId="8" borderId="40" xfId="0" applyFill="1" applyBorder="1" applyAlignment="1">
      <alignment horizontal="center"/>
    </xf>
    <xf numFmtId="0" fontId="1" fillId="0" borderId="0" xfId="2" applyFont="1" applyFill="1" applyBorder="1" applyAlignment="1">
      <alignment horizontal="left" vertical="center"/>
    </xf>
    <xf numFmtId="0" fontId="2" fillId="2" borderId="16" xfId="2" applyFont="1" applyFill="1" applyBorder="1" applyAlignment="1">
      <alignment horizontal="center"/>
    </xf>
    <xf numFmtId="0" fontId="2" fillId="2" borderId="17" xfId="2" applyFont="1" applyFill="1" applyBorder="1" applyAlignment="1">
      <alignment horizontal="center"/>
    </xf>
    <xf numFmtId="0" fontId="2" fillId="2" borderId="18" xfId="2" applyFont="1" applyFill="1" applyBorder="1" applyAlignment="1">
      <alignment horizontal="center"/>
    </xf>
    <xf numFmtId="0" fontId="10" fillId="0" borderId="0" xfId="0" applyFont="1" applyAlignment="1">
      <alignment horizontal="left"/>
    </xf>
    <xf numFmtId="0" fontId="2" fillId="0" borderId="43" xfId="4" applyFont="1" applyBorder="1" applyAlignment="1">
      <alignment horizontal="center"/>
    </xf>
    <xf numFmtId="0" fontId="2" fillId="0" borderId="38" xfId="4" applyFont="1" applyBorder="1" applyAlignment="1">
      <alignment horizontal="center"/>
    </xf>
    <xf numFmtId="0" fontId="2" fillId="0" borderId="41" xfId="4" applyFont="1" applyBorder="1" applyAlignment="1">
      <alignment horizontal="center"/>
    </xf>
    <xf numFmtId="0" fontId="2" fillId="0" borderId="30" xfId="4" applyFont="1" applyBorder="1" applyAlignment="1">
      <alignment horizontal="center"/>
    </xf>
    <xf numFmtId="0" fontId="2" fillId="0" borderId="42" xfId="4" applyFont="1" applyBorder="1" applyAlignment="1">
      <alignment horizontal="center"/>
    </xf>
    <xf numFmtId="0" fontId="2" fillId="0" borderId="40" xfId="4" applyFont="1" applyBorder="1" applyAlignment="1">
      <alignment horizontal="center"/>
    </xf>
    <xf numFmtId="0" fontId="2" fillId="0" borderId="20" xfId="4" applyFont="1" applyBorder="1" applyAlignment="1">
      <alignment horizontal="center"/>
    </xf>
    <xf numFmtId="0" fontId="2" fillId="0" borderId="9" xfId="4" applyFont="1" applyBorder="1" applyAlignment="1">
      <alignment horizontal="center"/>
    </xf>
    <xf numFmtId="0" fontId="0" fillId="0" borderId="42" xfId="0" applyBorder="1" applyAlignment="1">
      <alignment horizontal="center"/>
    </xf>
    <xf numFmtId="0" fontId="2" fillId="3" borderId="43" xfId="4" applyFont="1" applyFill="1" applyBorder="1" applyAlignment="1">
      <alignment horizontal="center" vertical="center"/>
    </xf>
    <xf numFmtId="0" fontId="2" fillId="3" borderId="38" xfId="4" applyFont="1" applyFill="1" applyBorder="1" applyAlignment="1">
      <alignment horizontal="center" vertical="center"/>
    </xf>
    <xf numFmtId="0" fontId="2" fillId="3" borderId="41" xfId="4" applyFont="1" applyFill="1" applyBorder="1" applyAlignment="1">
      <alignment horizontal="center" vertical="center"/>
    </xf>
    <xf numFmtId="0" fontId="2" fillId="4" borderId="30" xfId="1" applyFont="1" applyFill="1" applyBorder="1" applyAlignment="1">
      <alignment horizontal="center" vertical="center"/>
    </xf>
    <xf numFmtId="0" fontId="2" fillId="4" borderId="42" xfId="1" applyFont="1" applyFill="1" applyBorder="1" applyAlignment="1">
      <alignment horizontal="center"/>
    </xf>
    <xf numFmtId="0" fontId="2" fillId="0" borderId="21" xfId="4" applyFont="1" applyBorder="1" applyAlignment="1">
      <alignment horizontal="center"/>
    </xf>
    <xf numFmtId="0" fontId="2" fillId="0" borderId="6" xfId="4" applyFont="1" applyBorder="1" applyAlignment="1">
      <alignment horizontal="center"/>
    </xf>
    <xf numFmtId="0" fontId="2" fillId="0" borderId="11" xfId="4" applyFont="1" applyBorder="1" applyAlignment="1">
      <alignment horizontal="center"/>
    </xf>
    <xf numFmtId="0" fontId="2" fillId="0" borderId="12" xfId="4" applyFont="1" applyBorder="1" applyAlignment="1">
      <alignment horizontal="center"/>
    </xf>
    <xf numFmtId="0" fontId="2" fillId="0" borderId="4" xfId="4" applyFont="1" applyBorder="1" applyAlignment="1">
      <alignment horizontal="center"/>
    </xf>
    <xf numFmtId="0" fontId="2" fillId="0" borderId="5" xfId="4" applyFont="1" applyBorder="1" applyAlignment="1">
      <alignment horizontal="center"/>
    </xf>
    <xf numFmtId="0" fontId="2" fillId="0" borderId="7" xfId="4" applyFont="1" applyBorder="1" applyAlignment="1">
      <alignment horizontal="center"/>
    </xf>
    <xf numFmtId="0" fontId="2" fillId="0" borderId="8" xfId="4" applyFont="1" applyBorder="1" applyAlignment="1">
      <alignment horizontal="center"/>
    </xf>
    <xf numFmtId="0" fontId="2" fillId="0" borderId="10" xfId="4" applyFont="1" applyBorder="1" applyAlignment="1">
      <alignment horizontal="center"/>
    </xf>
    <xf numFmtId="0" fontId="2" fillId="0" borderId="23" xfId="4" applyFont="1" applyBorder="1" applyAlignment="1">
      <alignment horizontal="center"/>
    </xf>
    <xf numFmtId="14" fontId="12" fillId="8" borderId="53" xfId="0" applyNumberFormat="1" applyFont="1" applyFill="1" applyBorder="1" applyAlignment="1">
      <alignment horizontal="center"/>
    </xf>
    <xf numFmtId="0" fontId="0" fillId="8" borderId="52" xfId="0" applyFill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2" fillId="2" borderId="34" xfId="2" applyFont="1" applyFill="1" applyBorder="1" applyAlignment="1">
      <alignment horizontal="center" vertical="center" wrapText="1"/>
    </xf>
    <xf numFmtId="0" fontId="2" fillId="2" borderId="35" xfId="2" applyFont="1" applyFill="1" applyBorder="1" applyAlignment="1">
      <alignment horizontal="center" vertical="center" wrapText="1"/>
    </xf>
    <xf numFmtId="0" fontId="2" fillId="2" borderId="36" xfId="2" applyFont="1" applyFill="1" applyBorder="1" applyAlignment="1">
      <alignment horizontal="center" vertical="center" wrapText="1"/>
    </xf>
    <xf numFmtId="0" fontId="1" fillId="2" borderId="24" xfId="2" applyFont="1" applyFill="1" applyBorder="1" applyAlignment="1">
      <alignment horizontal="center" vertical="center" wrapText="1"/>
    </xf>
    <xf numFmtId="0" fontId="1" fillId="2" borderId="25" xfId="2" applyFont="1" applyFill="1" applyBorder="1" applyAlignment="1">
      <alignment horizontal="center" vertical="center" wrapText="1"/>
    </xf>
    <xf numFmtId="0" fontId="1" fillId="2" borderId="26" xfId="2" applyFont="1" applyFill="1" applyBorder="1" applyAlignment="1">
      <alignment horizontal="center" vertical="center" wrapText="1"/>
    </xf>
    <xf numFmtId="0" fontId="1" fillId="0" borderId="0" xfId="2" applyFont="1" applyFill="1" applyBorder="1" applyAlignment="1">
      <alignment horizontal="left" vertical="center"/>
    </xf>
    <xf numFmtId="0" fontId="5" fillId="5" borderId="16" xfId="2" applyFont="1" applyFill="1" applyBorder="1" applyAlignment="1">
      <alignment horizontal="center"/>
    </xf>
    <xf numFmtId="0" fontId="5" fillId="5" borderId="17" xfId="2" applyFont="1" applyFill="1" applyBorder="1" applyAlignment="1">
      <alignment horizontal="center"/>
    </xf>
    <xf numFmtId="0" fontId="5" fillId="5" borderId="18" xfId="2" applyFont="1" applyFill="1" applyBorder="1" applyAlignment="1">
      <alignment horizontal="center"/>
    </xf>
    <xf numFmtId="0" fontId="2" fillId="2" borderId="16" xfId="2" applyFont="1" applyFill="1" applyBorder="1" applyAlignment="1">
      <alignment horizontal="center"/>
    </xf>
    <xf numFmtId="0" fontId="2" fillId="2" borderId="17" xfId="2" applyFont="1" applyFill="1" applyBorder="1" applyAlignment="1">
      <alignment horizontal="center"/>
    </xf>
    <xf numFmtId="0" fontId="2" fillId="2" borderId="18" xfId="2" applyFont="1" applyFill="1" applyBorder="1" applyAlignment="1">
      <alignment horizontal="center"/>
    </xf>
    <xf numFmtId="0" fontId="4" fillId="2" borderId="31" xfId="2" applyFont="1" applyFill="1" applyBorder="1" applyAlignment="1">
      <alignment horizontal="center"/>
    </xf>
    <xf numFmtId="0" fontId="4" fillId="2" borderId="32" xfId="2" applyFont="1" applyFill="1" applyBorder="1" applyAlignment="1">
      <alignment horizontal="center"/>
    </xf>
    <xf numFmtId="0" fontId="4" fillId="2" borderId="33" xfId="2" applyFont="1" applyFill="1" applyBorder="1" applyAlignment="1">
      <alignment horizontal="center"/>
    </xf>
    <xf numFmtId="0" fontId="11" fillId="5" borderId="13" xfId="0" applyFont="1" applyFill="1" applyBorder="1" applyAlignment="1">
      <alignment horizontal="center"/>
    </xf>
    <xf numFmtId="0" fontId="11" fillId="5" borderId="48" xfId="0" applyFont="1" applyFill="1" applyBorder="1" applyAlignment="1">
      <alignment horizontal="center"/>
    </xf>
    <xf numFmtId="0" fontId="11" fillId="5" borderId="15" xfId="0" applyFont="1" applyFill="1" applyBorder="1" applyAlignment="1">
      <alignment horizontal="center"/>
    </xf>
    <xf numFmtId="0" fontId="3" fillId="0" borderId="0" xfId="2" applyFont="1" applyAlignment="1">
      <alignment horizontal="center"/>
    </xf>
    <xf numFmtId="0" fontId="10" fillId="0" borderId="0" xfId="0" applyFont="1" applyAlignment="1">
      <alignment horizontal="left"/>
    </xf>
  </cellXfs>
  <cellStyles count="5">
    <cellStyle name="Normal" xfId="0" builtinId="0"/>
    <cellStyle name="Normal 2" xfId="2" xr:uid="{00000000-0005-0000-0000-000001000000}"/>
    <cellStyle name="Normal 2 2" xfId="4" xr:uid="{00000000-0005-0000-0000-000002000000}"/>
    <cellStyle name="Normal 3" xfId="1" xr:uid="{00000000-0005-0000-0000-000003000000}"/>
    <cellStyle name="Normal 3 2" xfId="3" xr:uid="{00000000-0005-0000-0000-000004000000}"/>
  </cellStyles>
  <dxfs count="0"/>
  <tableStyles count="0" defaultTableStyle="TableStyleMedium2" defaultPivotStyle="PivotStyleLight16"/>
  <colors>
    <mruColors>
      <color rgb="FFFF66FF"/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161925</xdr:colOff>
      <xdr:row>0</xdr:row>
      <xdr:rowOff>28575</xdr:rowOff>
    </xdr:from>
    <xdr:to>
      <xdr:col>1</xdr:col>
      <xdr:colOff>1285875</xdr:colOff>
      <xdr:row>5</xdr:row>
      <xdr:rowOff>142875</xdr:rowOff>
    </xdr:to>
    <xdr:pic>
      <xdr:nvPicPr>
        <xdr:cNvPr id="2" name="Picture 1" descr="logo[2]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28575"/>
          <a:ext cx="1123950" cy="1076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L114"/>
  <sheetViews>
    <sheetView tabSelected="1" workbookViewId="0">
      <selection activeCell="E63" sqref="E63"/>
    </sheetView>
  </sheetViews>
  <sheetFormatPr baseColWidth="10" defaultRowHeight="15" x14ac:dyDescent="0.25"/>
  <cols>
    <col min="1" max="1" width="7.5703125" customWidth="1"/>
    <col min="2" max="2" width="25.85546875" customWidth="1"/>
    <col min="3" max="3" width="30" customWidth="1"/>
    <col min="4" max="4" width="27" customWidth="1"/>
    <col min="7" max="7" width="17.85546875" customWidth="1"/>
    <col min="9" max="9" width="6.140625" customWidth="1"/>
  </cols>
  <sheetData>
    <row r="2" spans="2:12" x14ac:dyDescent="0.25">
      <c r="B2" s="40" t="s">
        <v>0</v>
      </c>
      <c r="C2" s="132" t="s">
        <v>52</v>
      </c>
      <c r="D2" s="132"/>
    </row>
    <row r="3" spans="2:12" x14ac:dyDescent="0.25">
      <c r="B3" s="40"/>
      <c r="C3" s="132" t="s">
        <v>1</v>
      </c>
      <c r="D3" s="132"/>
    </row>
    <row r="4" spans="2:12" x14ac:dyDescent="0.25">
      <c r="B4" s="40"/>
      <c r="C4" s="132" t="s">
        <v>62</v>
      </c>
      <c r="D4" s="132"/>
    </row>
    <row r="5" spans="2:12" ht="15.75" thickBot="1" x14ac:dyDescent="0.3">
      <c r="B5" s="40"/>
      <c r="F5" s="4"/>
    </row>
    <row r="6" spans="2:12" ht="15.75" thickBot="1" x14ac:dyDescent="0.3">
      <c r="B6" s="31"/>
      <c r="C6" s="35" t="s">
        <v>38</v>
      </c>
      <c r="D6" s="36" t="s">
        <v>3</v>
      </c>
      <c r="F6" s="4"/>
    </row>
    <row r="7" spans="2:12" x14ac:dyDescent="0.25">
      <c r="B7" s="38" t="s">
        <v>33</v>
      </c>
      <c r="C7" s="43">
        <f>201+2852</f>
        <v>3053</v>
      </c>
      <c r="D7" s="44">
        <v>90</v>
      </c>
      <c r="F7" s="4"/>
    </row>
    <row r="8" spans="2:12" x14ac:dyDescent="0.25">
      <c r="B8" s="39" t="s">
        <v>32</v>
      </c>
      <c r="C8" s="34">
        <v>207</v>
      </c>
      <c r="D8" s="45">
        <v>40</v>
      </c>
      <c r="F8" s="4"/>
    </row>
    <row r="9" spans="2:12" ht="15.75" thickBot="1" x14ac:dyDescent="0.3">
      <c r="B9" s="37" t="s">
        <v>9</v>
      </c>
      <c r="C9" s="42">
        <f>SUM(C7:C8)</f>
        <v>3260</v>
      </c>
      <c r="D9" s="46">
        <f>SUM(D7:D8)</f>
        <v>130</v>
      </c>
      <c r="E9" s="4"/>
      <c r="F9" s="4"/>
    </row>
    <row r="10" spans="2:12" ht="15.75" thickBot="1" x14ac:dyDescent="0.3">
      <c r="B10" s="40"/>
      <c r="E10" s="4"/>
    </row>
    <row r="11" spans="2:12" x14ac:dyDescent="0.25">
      <c r="B11" s="126" t="s">
        <v>39</v>
      </c>
      <c r="C11" s="127"/>
      <c r="D11" s="128"/>
      <c r="E11" s="4"/>
      <c r="L11" s="31"/>
    </row>
    <row r="12" spans="2:12" ht="15.75" thickBot="1" x14ac:dyDescent="0.3">
      <c r="B12" s="1" t="s">
        <v>2</v>
      </c>
      <c r="C12" s="2" t="s">
        <v>38</v>
      </c>
      <c r="D12" s="3" t="s">
        <v>3</v>
      </c>
      <c r="E12" s="4"/>
      <c r="L12" s="69"/>
    </row>
    <row r="13" spans="2:12" x14ac:dyDescent="0.25">
      <c r="B13" s="65" t="s">
        <v>4</v>
      </c>
      <c r="C13" s="86">
        <f>123+49+14</f>
        <v>186</v>
      </c>
      <c r="D13" s="87">
        <f>66+20</f>
        <v>86</v>
      </c>
      <c r="E13" s="6"/>
      <c r="L13" s="31"/>
    </row>
    <row r="14" spans="2:12" x14ac:dyDescent="0.25">
      <c r="B14" s="66" t="s">
        <v>5</v>
      </c>
      <c r="C14" s="22">
        <v>10</v>
      </c>
      <c r="D14" s="88">
        <v>3</v>
      </c>
      <c r="E14" s="4"/>
      <c r="L14" s="31"/>
    </row>
    <row r="15" spans="2:12" x14ac:dyDescent="0.25">
      <c r="B15" s="66" t="s">
        <v>6</v>
      </c>
      <c r="C15" s="89"/>
      <c r="D15" s="88"/>
      <c r="E15" s="4"/>
    </row>
    <row r="16" spans="2:12" x14ac:dyDescent="0.25">
      <c r="B16" s="66" t="s">
        <v>7</v>
      </c>
      <c r="C16" s="89">
        <v>1</v>
      </c>
      <c r="D16" s="88">
        <v>1</v>
      </c>
      <c r="E16" s="4"/>
    </row>
    <row r="17" spans="2:10" x14ac:dyDescent="0.25">
      <c r="B17" s="66" t="s">
        <v>48</v>
      </c>
      <c r="C17" s="89"/>
      <c r="D17" s="88"/>
      <c r="E17" s="4"/>
    </row>
    <row r="18" spans="2:10" x14ac:dyDescent="0.25">
      <c r="B18" s="66" t="s">
        <v>8</v>
      </c>
      <c r="C18" s="89">
        <v>4</v>
      </c>
      <c r="D18" s="88"/>
      <c r="E18" s="4"/>
    </row>
    <row r="19" spans="2:10" x14ac:dyDescent="0.25">
      <c r="B19" s="66" t="s">
        <v>51</v>
      </c>
      <c r="C19" s="89"/>
      <c r="D19" s="88"/>
      <c r="E19" s="4"/>
    </row>
    <row r="20" spans="2:10" ht="15.75" thickBot="1" x14ac:dyDescent="0.3">
      <c r="B20" s="67" t="s">
        <v>34</v>
      </c>
      <c r="C20" s="90">
        <v>207</v>
      </c>
      <c r="D20" s="91">
        <v>40</v>
      </c>
      <c r="E20" s="4"/>
      <c r="F20" s="4"/>
    </row>
    <row r="21" spans="2:10" ht="15.75" thickBot="1" x14ac:dyDescent="0.3">
      <c r="B21" s="29" t="s">
        <v>9</v>
      </c>
      <c r="C21" s="30">
        <f>SUM(C13:C20)</f>
        <v>408</v>
      </c>
      <c r="D21" s="8">
        <f>SUM(D13:D20)</f>
        <v>130</v>
      </c>
      <c r="E21" s="4"/>
      <c r="F21" s="4"/>
    </row>
    <row r="22" spans="2:10" ht="15.75" thickBot="1" x14ac:dyDescent="0.3">
      <c r="B22" s="10"/>
      <c r="C22" s="11"/>
      <c r="D22" s="32"/>
      <c r="E22" s="4"/>
      <c r="F22" s="4"/>
    </row>
    <row r="23" spans="2:10" x14ac:dyDescent="0.25">
      <c r="B23" s="113" t="s">
        <v>40</v>
      </c>
      <c r="C23" s="114"/>
      <c r="D23" s="115"/>
      <c r="E23" s="4"/>
      <c r="F23" s="4"/>
    </row>
    <row r="24" spans="2:10" ht="15.75" thickBot="1" x14ac:dyDescent="0.3">
      <c r="B24" s="116"/>
      <c r="C24" s="117"/>
      <c r="D24" s="118"/>
      <c r="E24" s="4"/>
      <c r="F24" s="4"/>
    </row>
    <row r="25" spans="2:10" ht="15.75" thickBot="1" x14ac:dyDescent="0.3">
      <c r="B25" s="82" t="s">
        <v>10</v>
      </c>
      <c r="C25" s="83" t="s">
        <v>38</v>
      </c>
      <c r="D25" s="84" t="s">
        <v>3</v>
      </c>
      <c r="E25" s="4"/>
    </row>
    <row r="26" spans="2:10" x14ac:dyDescent="0.25">
      <c r="B26" s="12" t="s">
        <v>11</v>
      </c>
      <c r="C26" s="43">
        <f>95+36+146+14</f>
        <v>291</v>
      </c>
      <c r="D26" s="92">
        <f>63+11+29</f>
        <v>103</v>
      </c>
      <c r="E26" s="4"/>
    </row>
    <row r="27" spans="2:10" x14ac:dyDescent="0.25">
      <c r="B27" s="13" t="s">
        <v>12</v>
      </c>
      <c r="C27" s="34">
        <f>2+6+13</f>
        <v>21</v>
      </c>
      <c r="D27" s="93">
        <f>2+2</f>
        <v>4</v>
      </c>
      <c r="E27" s="4"/>
    </row>
    <row r="28" spans="2:10" x14ac:dyDescent="0.25">
      <c r="B28" s="13" t="s">
        <v>13</v>
      </c>
      <c r="C28" s="34">
        <f>6+13</f>
        <v>19</v>
      </c>
      <c r="D28" s="93">
        <f>3+2</f>
        <v>5</v>
      </c>
      <c r="E28" s="4"/>
      <c r="H28" s="4"/>
      <c r="I28" s="68"/>
      <c r="J28" s="51"/>
    </row>
    <row r="29" spans="2:10" x14ac:dyDescent="0.25">
      <c r="B29" s="13" t="s">
        <v>14</v>
      </c>
      <c r="C29" s="34">
        <f>1+1+3</f>
        <v>5</v>
      </c>
      <c r="D29" s="93">
        <f>1+1</f>
        <v>2</v>
      </c>
      <c r="E29" s="4"/>
    </row>
    <row r="30" spans="2:10" x14ac:dyDescent="0.25">
      <c r="B30" s="13" t="s">
        <v>15</v>
      </c>
      <c r="C30" s="34">
        <f>1+21</f>
        <v>22</v>
      </c>
      <c r="D30" s="93"/>
      <c r="E30" s="4"/>
    </row>
    <row r="31" spans="2:10" x14ac:dyDescent="0.25">
      <c r="B31" s="13" t="s">
        <v>16</v>
      </c>
      <c r="C31" s="34">
        <f>13+4+2</f>
        <v>19</v>
      </c>
      <c r="D31" s="93">
        <f>2+3+3</f>
        <v>8</v>
      </c>
      <c r="E31" s="4"/>
    </row>
    <row r="32" spans="2:10" x14ac:dyDescent="0.25">
      <c r="B32" s="13" t="s">
        <v>17</v>
      </c>
      <c r="C32" s="34">
        <f>1+6</f>
        <v>7</v>
      </c>
      <c r="D32" s="88">
        <f>1+2</f>
        <v>3</v>
      </c>
      <c r="E32" s="4"/>
    </row>
    <row r="33" spans="2:5" x14ac:dyDescent="0.25">
      <c r="B33" s="57" t="s">
        <v>18</v>
      </c>
      <c r="C33" s="34">
        <f>12+9+3</f>
        <v>24</v>
      </c>
      <c r="D33" s="88">
        <f>3+2</f>
        <v>5</v>
      </c>
      <c r="E33" s="4"/>
    </row>
    <row r="34" spans="2:5" ht="15.75" thickBot="1" x14ac:dyDescent="0.3">
      <c r="B34" s="58" t="s">
        <v>47</v>
      </c>
      <c r="C34" s="94"/>
      <c r="D34" s="91"/>
      <c r="E34" s="4"/>
    </row>
    <row r="35" spans="2:5" ht="15.75" thickBot="1" x14ac:dyDescent="0.3">
      <c r="B35" s="29" t="s">
        <v>9</v>
      </c>
      <c r="C35" s="30">
        <f>SUM(C26:C34)</f>
        <v>408</v>
      </c>
      <c r="D35" s="20">
        <f>SUM(D26:D34)</f>
        <v>130</v>
      </c>
      <c r="E35" s="4"/>
    </row>
    <row r="36" spans="2:5" ht="18.75" thickBot="1" x14ac:dyDescent="0.3">
      <c r="B36" s="119" t="s">
        <v>50</v>
      </c>
      <c r="C36" s="119"/>
      <c r="D36" s="119"/>
      <c r="E36" s="4"/>
    </row>
    <row r="37" spans="2:5" ht="15.75" thickBot="1" x14ac:dyDescent="0.3">
      <c r="B37" s="120" t="s">
        <v>41</v>
      </c>
      <c r="C37" s="121"/>
      <c r="D37" s="122"/>
      <c r="E37" s="4"/>
    </row>
    <row r="38" spans="2:5" ht="15.75" thickBot="1" x14ac:dyDescent="0.3">
      <c r="B38" s="23" t="s">
        <v>2</v>
      </c>
      <c r="C38" s="24" t="s">
        <v>38</v>
      </c>
      <c r="D38" s="25" t="s">
        <v>3</v>
      </c>
      <c r="E38" s="4"/>
    </row>
    <row r="39" spans="2:5" x14ac:dyDescent="0.25">
      <c r="B39" s="59" t="s">
        <v>19</v>
      </c>
      <c r="C39" s="95"/>
      <c r="D39" s="96"/>
      <c r="E39" s="4"/>
    </row>
    <row r="40" spans="2:5" x14ac:dyDescent="0.25">
      <c r="B40" s="61" t="s">
        <v>31</v>
      </c>
      <c r="C40" s="21">
        <v>64</v>
      </c>
      <c r="D40" s="62">
        <v>24</v>
      </c>
      <c r="E40" s="4"/>
    </row>
    <row r="41" spans="2:5" x14ac:dyDescent="0.25">
      <c r="B41" s="61" t="s">
        <v>46</v>
      </c>
      <c r="C41" s="21">
        <v>14</v>
      </c>
      <c r="D41" s="97"/>
      <c r="E41" s="4"/>
    </row>
    <row r="42" spans="2:5" x14ac:dyDescent="0.25">
      <c r="B42" s="60" t="s">
        <v>44</v>
      </c>
      <c r="C42" s="21"/>
      <c r="D42" s="97"/>
      <c r="E42" s="41"/>
    </row>
    <row r="43" spans="2:5" x14ac:dyDescent="0.25">
      <c r="B43" s="60" t="s">
        <v>45</v>
      </c>
      <c r="C43" s="98">
        <v>123</v>
      </c>
      <c r="D43" s="62">
        <v>66</v>
      </c>
      <c r="E43" s="4"/>
    </row>
    <row r="44" spans="2:5" ht="15.75" thickBot="1" x14ac:dyDescent="0.3">
      <c r="B44" s="63" t="s">
        <v>34</v>
      </c>
      <c r="C44" s="99">
        <v>207</v>
      </c>
      <c r="D44" s="64">
        <v>40</v>
      </c>
      <c r="E44" s="4"/>
    </row>
    <row r="45" spans="2:5" ht="15.75" thickBot="1" x14ac:dyDescent="0.3">
      <c r="B45" s="26" t="s">
        <v>9</v>
      </c>
      <c r="C45" s="27">
        <f>SUM(C39:C44)</f>
        <v>408</v>
      </c>
      <c r="D45" s="28">
        <f>SUM(D39:D44)</f>
        <v>130</v>
      </c>
      <c r="E45" s="4"/>
    </row>
    <row r="46" spans="2:5" ht="15.75" thickBot="1" x14ac:dyDescent="0.3">
      <c r="B46" s="123" t="s">
        <v>42</v>
      </c>
      <c r="C46" s="124"/>
      <c r="D46" s="125"/>
      <c r="E46" s="4"/>
    </row>
    <row r="47" spans="2:5" ht="15.75" thickBot="1" x14ac:dyDescent="0.3">
      <c r="B47" s="82" t="s">
        <v>2</v>
      </c>
      <c r="C47" s="14" t="s">
        <v>38</v>
      </c>
      <c r="D47" s="84" t="s">
        <v>3</v>
      </c>
      <c r="E47" s="4"/>
    </row>
    <row r="48" spans="2:5" x14ac:dyDescent="0.25">
      <c r="B48" s="5" t="s">
        <v>20</v>
      </c>
      <c r="C48" s="100">
        <f>78+37+10</f>
        <v>125</v>
      </c>
      <c r="D48" s="101">
        <f>48+11+24</f>
        <v>83</v>
      </c>
      <c r="E48" s="4"/>
    </row>
    <row r="49" spans="2:5" ht="15.75" thickBot="1" x14ac:dyDescent="0.3">
      <c r="B49" s="7" t="s">
        <v>21</v>
      </c>
      <c r="C49" s="102">
        <f>45+27+4</f>
        <v>76</v>
      </c>
      <c r="D49" s="103">
        <f>18+13+16</f>
        <v>47</v>
      </c>
      <c r="E49" s="4"/>
    </row>
    <row r="50" spans="2:5" ht="15.75" thickBot="1" x14ac:dyDescent="0.3">
      <c r="B50" s="15" t="s">
        <v>9</v>
      </c>
      <c r="C50" s="8">
        <f>SUM(C48:C49)</f>
        <v>201</v>
      </c>
      <c r="D50" s="9">
        <f>SUM(D48:D49)</f>
        <v>130</v>
      </c>
      <c r="E50" s="4"/>
    </row>
    <row r="51" spans="2:5" ht="15.75" thickBot="1" x14ac:dyDescent="0.3">
      <c r="B51" s="32"/>
      <c r="C51" s="32"/>
      <c r="D51" s="32"/>
      <c r="E51" s="6"/>
    </row>
    <row r="52" spans="2:5" ht="15.75" thickBot="1" x14ac:dyDescent="0.3">
      <c r="B52" s="123" t="s">
        <v>43</v>
      </c>
      <c r="C52" s="124"/>
      <c r="D52" s="125"/>
      <c r="E52" s="4"/>
    </row>
    <row r="53" spans="2:5" ht="15.75" thickBot="1" x14ac:dyDescent="0.3">
      <c r="B53" s="82" t="s">
        <v>22</v>
      </c>
      <c r="C53" s="14" t="s">
        <v>38</v>
      </c>
      <c r="D53" s="16" t="s">
        <v>3</v>
      </c>
      <c r="E53" s="4"/>
    </row>
    <row r="54" spans="2:5" x14ac:dyDescent="0.25">
      <c r="B54" s="17" t="s">
        <v>23</v>
      </c>
      <c r="C54" s="104">
        <f>1</f>
        <v>1</v>
      </c>
      <c r="D54" s="105">
        <f>1</f>
        <v>1</v>
      </c>
      <c r="E54" s="4"/>
    </row>
    <row r="55" spans="2:5" x14ac:dyDescent="0.25">
      <c r="B55" s="18" t="s">
        <v>24</v>
      </c>
      <c r="C55" s="106">
        <f>11+6+1</f>
        <v>18</v>
      </c>
      <c r="D55" s="107">
        <f>6</f>
        <v>6</v>
      </c>
      <c r="E55" s="4"/>
    </row>
    <row r="56" spans="2:5" x14ac:dyDescent="0.25">
      <c r="B56" s="18" t="s">
        <v>25</v>
      </c>
      <c r="C56" s="106">
        <f>56+20+4</f>
        <v>80</v>
      </c>
      <c r="D56" s="107">
        <f>37+10+22</f>
        <v>69</v>
      </c>
      <c r="E56" s="4"/>
    </row>
    <row r="57" spans="2:5" x14ac:dyDescent="0.25">
      <c r="B57" s="18" t="s">
        <v>26</v>
      </c>
      <c r="C57" s="106">
        <f>33+12+2</f>
        <v>47</v>
      </c>
      <c r="D57" s="107">
        <f>14+5+13</f>
        <v>32</v>
      </c>
      <c r="E57" s="4"/>
    </row>
    <row r="58" spans="2:5" x14ac:dyDescent="0.25">
      <c r="B58" s="18" t="s">
        <v>27</v>
      </c>
      <c r="C58" s="106">
        <f>18+14+6</f>
        <v>38</v>
      </c>
      <c r="D58" s="107">
        <f>6+5+4</f>
        <v>15</v>
      </c>
      <c r="E58" s="4"/>
    </row>
    <row r="59" spans="2:5" x14ac:dyDescent="0.25">
      <c r="B59" s="18" t="s">
        <v>28</v>
      </c>
      <c r="C59" s="106">
        <f>4+6+1</f>
        <v>11</v>
      </c>
      <c r="D59" s="107">
        <f>2+3+1</f>
        <v>6</v>
      </c>
      <c r="E59" s="4"/>
    </row>
    <row r="60" spans="2:5" x14ac:dyDescent="0.25">
      <c r="B60" s="18" t="s">
        <v>29</v>
      </c>
      <c r="C60" s="106">
        <v>5</v>
      </c>
      <c r="D60" s="107">
        <v>1</v>
      </c>
      <c r="E60" s="4"/>
    </row>
    <row r="61" spans="2:5" x14ac:dyDescent="0.25">
      <c r="B61" s="18" t="s">
        <v>30</v>
      </c>
      <c r="C61" s="106">
        <v>1</v>
      </c>
      <c r="D61" s="107"/>
      <c r="E61" s="4"/>
    </row>
    <row r="62" spans="2:5" ht="16.5" thickBot="1" x14ac:dyDescent="0.3">
      <c r="B62" s="19" t="s">
        <v>35</v>
      </c>
      <c r="C62" s="108"/>
      <c r="D62" s="109"/>
      <c r="E62" s="4"/>
    </row>
    <row r="63" spans="2:5" ht="15.75" thickBot="1" x14ac:dyDescent="0.3">
      <c r="B63" s="15" t="s">
        <v>9</v>
      </c>
      <c r="C63" s="8">
        <f>SUM(C54:C62)</f>
        <v>201</v>
      </c>
      <c r="D63" s="9">
        <f>SUM(D54:D62)</f>
        <v>130</v>
      </c>
    </row>
    <row r="64" spans="2:5" ht="18" x14ac:dyDescent="0.25">
      <c r="B64" s="119" t="s">
        <v>36</v>
      </c>
      <c r="C64" s="119"/>
      <c r="D64" s="119"/>
    </row>
    <row r="65" spans="1:4" x14ac:dyDescent="0.25">
      <c r="B65" s="81"/>
      <c r="C65" s="81"/>
      <c r="D65" s="81"/>
    </row>
    <row r="66" spans="1:4" x14ac:dyDescent="0.25">
      <c r="B66" s="81"/>
      <c r="C66" s="81"/>
      <c r="D66" s="81"/>
    </row>
    <row r="67" spans="1:4" ht="15.75" thickBot="1" x14ac:dyDescent="0.3">
      <c r="C67" s="112" t="s">
        <v>37</v>
      </c>
      <c r="D67" s="112"/>
    </row>
    <row r="68" spans="1:4" ht="15.75" thickBot="1" x14ac:dyDescent="0.3">
      <c r="B68" s="31"/>
      <c r="C68" s="55" t="s">
        <v>38</v>
      </c>
      <c r="D68" s="56" t="s">
        <v>3</v>
      </c>
    </row>
    <row r="69" spans="1:4" x14ac:dyDescent="0.25">
      <c r="B69" s="71" t="s">
        <v>55</v>
      </c>
      <c r="C69" s="33">
        <f>36+2816</f>
        <v>2852</v>
      </c>
      <c r="D69" s="54">
        <v>40</v>
      </c>
    </row>
    <row r="70" spans="1:4" ht="15.75" thickBot="1" x14ac:dyDescent="0.3">
      <c r="B70" s="37" t="s">
        <v>9</v>
      </c>
      <c r="C70" s="42">
        <f>SUM(C69:C69)</f>
        <v>2852</v>
      </c>
      <c r="D70" s="42">
        <f>SUM(D69:D69)</f>
        <v>40</v>
      </c>
    </row>
    <row r="73" spans="1:4" x14ac:dyDescent="0.25">
      <c r="A73" s="49">
        <v>43042</v>
      </c>
      <c r="B73" s="133" t="s">
        <v>63</v>
      </c>
      <c r="C73" s="133"/>
      <c r="D73" s="47">
        <v>17</v>
      </c>
    </row>
    <row r="74" spans="1:4" x14ac:dyDescent="0.25">
      <c r="A74" s="49">
        <v>43047</v>
      </c>
      <c r="B74" s="133" t="s">
        <v>64</v>
      </c>
      <c r="C74" s="133"/>
      <c r="D74" s="47">
        <v>11</v>
      </c>
    </row>
    <row r="75" spans="1:4" x14ac:dyDescent="0.25">
      <c r="A75" s="49">
        <v>43062</v>
      </c>
      <c r="B75" s="133" t="s">
        <v>56</v>
      </c>
      <c r="C75" s="133"/>
      <c r="D75" s="47">
        <v>2816</v>
      </c>
    </row>
    <row r="76" spans="1:4" ht="15.75" thickBot="1" x14ac:dyDescent="0.3">
      <c r="A76" s="49">
        <v>43067</v>
      </c>
      <c r="B76" s="133" t="s">
        <v>65</v>
      </c>
      <c r="C76" s="133"/>
      <c r="D76" s="47">
        <v>8</v>
      </c>
    </row>
    <row r="77" spans="1:4" ht="15.75" thickBot="1" x14ac:dyDescent="0.3">
      <c r="A77" s="49"/>
      <c r="B77" s="133"/>
      <c r="C77" s="133"/>
      <c r="D77" s="50">
        <f>SUM(D73:D76)</f>
        <v>2852</v>
      </c>
    </row>
    <row r="78" spans="1:4" x14ac:dyDescent="0.25">
      <c r="A78" s="49"/>
      <c r="B78" s="133"/>
      <c r="C78" s="133"/>
    </row>
    <row r="79" spans="1:4" x14ac:dyDescent="0.25">
      <c r="A79" s="49"/>
      <c r="B79" s="85"/>
      <c r="C79" s="85"/>
    </row>
    <row r="80" spans="1:4" x14ac:dyDescent="0.25">
      <c r="A80" s="49"/>
    </row>
    <row r="88" spans="2:5" ht="15.75" thickBot="1" x14ac:dyDescent="0.3"/>
    <row r="89" spans="2:5" ht="15.75" thickBot="1" x14ac:dyDescent="0.3">
      <c r="B89" s="129" t="s">
        <v>49</v>
      </c>
      <c r="C89" s="130"/>
      <c r="D89" s="131"/>
    </row>
    <row r="90" spans="2:5" ht="15.75" thickBot="1" x14ac:dyDescent="0.3"/>
    <row r="91" spans="2:5" x14ac:dyDescent="0.25">
      <c r="B91" s="72">
        <v>42754</v>
      </c>
      <c r="C91" s="73" t="s">
        <v>53</v>
      </c>
      <c r="D91" s="44">
        <v>1</v>
      </c>
    </row>
    <row r="92" spans="2:5" x14ac:dyDescent="0.25">
      <c r="B92" s="74">
        <v>42766</v>
      </c>
      <c r="C92" s="75" t="s">
        <v>54</v>
      </c>
      <c r="D92" s="45">
        <v>1</v>
      </c>
    </row>
    <row r="93" spans="2:5" x14ac:dyDescent="0.25">
      <c r="B93" s="74">
        <v>42809</v>
      </c>
      <c r="C93" s="75" t="s">
        <v>53</v>
      </c>
      <c r="D93" s="45">
        <v>1</v>
      </c>
    </row>
    <row r="94" spans="2:5" x14ac:dyDescent="0.25">
      <c r="B94" s="74">
        <v>42852</v>
      </c>
      <c r="C94" s="75" t="s">
        <v>53</v>
      </c>
      <c r="D94" s="76">
        <v>1</v>
      </c>
    </row>
    <row r="95" spans="2:5" x14ac:dyDescent="0.25">
      <c r="B95" s="74">
        <v>42871</v>
      </c>
      <c r="C95" s="75" t="s">
        <v>59</v>
      </c>
      <c r="D95" s="76">
        <v>23</v>
      </c>
      <c r="E95" s="77"/>
    </row>
    <row r="96" spans="2:5" x14ac:dyDescent="0.25">
      <c r="B96" s="74">
        <v>42872</v>
      </c>
      <c r="C96" s="75" t="s">
        <v>57</v>
      </c>
      <c r="D96" s="76">
        <v>1</v>
      </c>
      <c r="E96" s="77"/>
    </row>
    <row r="97" spans="2:5" x14ac:dyDescent="0.25">
      <c r="B97" s="74">
        <v>42880</v>
      </c>
      <c r="C97" s="75" t="s">
        <v>53</v>
      </c>
      <c r="D97" s="76">
        <v>3</v>
      </c>
      <c r="E97" s="77"/>
    </row>
    <row r="98" spans="2:5" x14ac:dyDescent="0.25">
      <c r="B98" s="74">
        <v>42964</v>
      </c>
      <c r="C98" s="75" t="s">
        <v>58</v>
      </c>
      <c r="D98" s="76">
        <v>6</v>
      </c>
    </row>
    <row r="99" spans="2:5" x14ac:dyDescent="0.25">
      <c r="B99" s="74">
        <v>42972</v>
      </c>
      <c r="C99" s="75" t="s">
        <v>60</v>
      </c>
      <c r="D99" s="76">
        <v>1</v>
      </c>
    </row>
    <row r="100" spans="2:5" x14ac:dyDescent="0.25">
      <c r="B100" s="110">
        <v>43007</v>
      </c>
      <c r="C100" s="75" t="s">
        <v>53</v>
      </c>
      <c r="D100" s="111">
        <v>1</v>
      </c>
    </row>
    <row r="101" spans="2:5" ht="15.75" thickBot="1" x14ac:dyDescent="0.3">
      <c r="B101" s="78">
        <v>43020</v>
      </c>
      <c r="C101" s="79" t="s">
        <v>61</v>
      </c>
      <c r="D101" s="80">
        <v>1</v>
      </c>
    </row>
    <row r="102" spans="2:5" ht="15.75" thickBot="1" x14ac:dyDescent="0.3">
      <c r="D102" s="70">
        <f>SUM(D91:D101)</f>
        <v>40</v>
      </c>
    </row>
    <row r="107" spans="2:5" x14ac:dyDescent="0.25">
      <c r="B107" s="48"/>
    </row>
    <row r="108" spans="2:5" x14ac:dyDescent="0.25">
      <c r="B108" s="48"/>
    </row>
    <row r="114" spans="1:3" x14ac:dyDescent="0.25">
      <c r="A114" s="53"/>
      <c r="C114" s="52"/>
    </row>
  </sheetData>
  <mergeCells count="18">
    <mergeCell ref="B89:D89"/>
    <mergeCell ref="B37:D37"/>
    <mergeCell ref="B46:D46"/>
    <mergeCell ref="B52:D52"/>
    <mergeCell ref="B64:D64"/>
    <mergeCell ref="C67:D67"/>
    <mergeCell ref="B73:C73"/>
    <mergeCell ref="B74:C74"/>
    <mergeCell ref="B75:C75"/>
    <mergeCell ref="B76:C76"/>
    <mergeCell ref="B77:C77"/>
    <mergeCell ref="B78:C78"/>
    <mergeCell ref="B36:D36"/>
    <mergeCell ref="C2:D2"/>
    <mergeCell ref="C3:D3"/>
    <mergeCell ref="C4:D4"/>
    <mergeCell ref="B11:D11"/>
    <mergeCell ref="B23:D2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NOV. 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Yazmin Vensor Alvarado</dc:creator>
  <cp:lastModifiedBy>Dante Gustavo Flores Becerra</cp:lastModifiedBy>
  <cp:lastPrinted>2017-11-06T18:03:21Z</cp:lastPrinted>
  <dcterms:created xsi:type="dcterms:W3CDTF">2016-02-22T22:28:30Z</dcterms:created>
  <dcterms:modified xsi:type="dcterms:W3CDTF">2017-12-18T17:02:51Z</dcterms:modified>
</cp:coreProperties>
</file>